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F\"/>
    </mc:Choice>
  </mc:AlternateContent>
  <bookViews>
    <workbookView xWindow="0" yWindow="0" windowWidth="20490" windowHeight="7755" activeTab="1"/>
  </bookViews>
  <sheets>
    <sheet name="2014" sheetId="1" r:id="rId1"/>
    <sheet name="Just 2014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20" i="2" l="1"/>
  <c r="D37" i="2"/>
  <c r="D9" i="2"/>
  <c r="I20" i="2" l="1"/>
  <c r="E13" i="2" l="1"/>
  <c r="D13" i="2"/>
  <c r="I11" i="2" l="1"/>
  <c r="H11" i="2" l="1"/>
  <c r="I22" i="2"/>
  <c r="I28" i="2" s="1"/>
  <c r="I30" i="2" s="1"/>
  <c r="I32" i="2" s="1"/>
  <c r="E39" i="2"/>
  <c r="E19" i="2"/>
  <c r="E21" i="2" s="1"/>
  <c r="E46" i="2" l="1"/>
  <c r="E50" i="2" s="1"/>
  <c r="E41" i="2"/>
  <c r="D39" i="2"/>
  <c r="H22" i="2"/>
  <c r="H28" i="2" s="1"/>
  <c r="H30" i="2" s="1"/>
  <c r="D19" i="2"/>
  <c r="D41" i="2" l="1"/>
  <c r="D21" i="2"/>
  <c r="D46" i="2" s="1"/>
  <c r="D50" i="2" s="1"/>
  <c r="H32" i="2"/>
  <c r="H10" i="1"/>
  <c r="H22" i="1"/>
  <c r="H28" i="1" s="1"/>
  <c r="H30" i="1" l="1"/>
  <c r="D40" i="1" l="1"/>
  <c r="E40" i="1"/>
  <c r="I10" i="1" l="1"/>
  <c r="D13" i="1" l="1"/>
  <c r="E19" i="1" l="1"/>
  <c r="E42" i="1" s="1"/>
  <c r="D19" i="1"/>
  <c r="I22" i="1"/>
  <c r="I28" i="1" s="1"/>
  <c r="I30" i="1" s="1"/>
  <c r="I15" i="1"/>
  <c r="E13" i="1"/>
  <c r="D21" i="1" l="1"/>
  <c r="D47" i="1" s="1"/>
  <c r="D51" i="1" s="1"/>
  <c r="D42" i="1"/>
  <c r="E21" i="1"/>
  <c r="E47" i="1" s="1"/>
  <c r="E51" i="1" s="1"/>
</calcChain>
</file>

<file path=xl/sharedStrings.xml><?xml version="1.0" encoding="utf-8"?>
<sst xmlns="http://schemas.openxmlformats.org/spreadsheetml/2006/main" count="122" uniqueCount="65">
  <si>
    <t>Årsredovisning 2014 för</t>
  </si>
  <si>
    <t>STF Göteborg, lokalt</t>
  </si>
  <si>
    <t xml:space="preserve">                      Resultatrapport</t>
  </si>
  <si>
    <t xml:space="preserve">                        Balansrapport</t>
  </si>
  <si>
    <t>Konto</t>
  </si>
  <si>
    <t>Intäkter</t>
  </si>
  <si>
    <t>Tillgångar</t>
  </si>
  <si>
    <t>Programintäkter</t>
  </si>
  <si>
    <t>Kassa</t>
  </si>
  <si>
    <t>Aktivitetet</t>
  </si>
  <si>
    <t>Plusgiro</t>
  </si>
  <si>
    <t>Medlemsavgifter</t>
  </si>
  <si>
    <t>Riksgälden</t>
  </si>
  <si>
    <t>Grundbidrag STF</t>
  </si>
  <si>
    <t>Summa tillgångar</t>
  </si>
  <si>
    <t xml:space="preserve">Övr bidrag STF, SFR </t>
  </si>
  <si>
    <t>Övr intäkter</t>
  </si>
  <si>
    <t>Skulder  eget kapital</t>
  </si>
  <si>
    <t>Summa intäkter</t>
  </si>
  <si>
    <t>Redovisat resultat</t>
  </si>
  <si>
    <t>Summa skulder</t>
  </si>
  <si>
    <t>Balanserat resultat</t>
  </si>
  <si>
    <t>Inköp mtrl &amp; varor</t>
  </si>
  <si>
    <t>Årets resultat</t>
  </si>
  <si>
    <t>Kostnad för aktivitet</t>
  </si>
  <si>
    <t>Summa eget kapital</t>
  </si>
  <si>
    <t>Bruttovinst</t>
  </si>
  <si>
    <t>Lokalhyra inkl. Nordeng.</t>
  </si>
  <si>
    <t>Konferens</t>
  </si>
  <si>
    <t>Programvara</t>
  </si>
  <si>
    <t xml:space="preserve">Summa skulder och </t>
  </si>
  <si>
    <t>Förplägnad</t>
  </si>
  <si>
    <t>eget kapital</t>
  </si>
  <si>
    <t>Trängselskatt</t>
  </si>
  <si>
    <t>Resersättning Bilersättning</t>
  </si>
  <si>
    <t>Utbildning</t>
  </si>
  <si>
    <t>Kontorsmateriel</t>
  </si>
  <si>
    <t>Trycksaker</t>
  </si>
  <si>
    <t>Telefon</t>
  </si>
  <si>
    <t xml:space="preserve">dras från det balanserade överskottet </t>
  </si>
  <si>
    <t>Datakomunikation</t>
  </si>
  <si>
    <t>Porto</t>
  </si>
  <si>
    <t>räkning.</t>
  </si>
  <si>
    <t>Övriga kostnader</t>
  </si>
  <si>
    <t>Bankkostnader</t>
  </si>
  <si>
    <t>Resultat före räntor</t>
  </si>
  <si>
    <t>Ränteintäkter</t>
  </si>
  <si>
    <t xml:space="preserve"> Rörelsens Kostnader</t>
  </si>
  <si>
    <t>S:a Råvaror &amp; förnödenheter</t>
  </si>
  <si>
    <t>Guidning</t>
  </si>
  <si>
    <t>S:a rörels. kostnader inkl. råvaror</t>
  </si>
  <si>
    <t>Kortfristiga skulder</t>
  </si>
  <si>
    <t>Förutbetalda medl. Avg.</t>
  </si>
  <si>
    <t>Eget kapital</t>
  </si>
  <si>
    <t>varefter det nya saldot  balanseras i ny</t>
  </si>
  <si>
    <t>Summa kostnader</t>
  </si>
  <si>
    <t xml:space="preserve">Styrelsen föreslår att årets överskott </t>
  </si>
  <si>
    <t>balanserat kapital</t>
  </si>
  <si>
    <t>Lokalhyra</t>
  </si>
  <si>
    <t>Förutbetalda medl. Avg. o. små skulder</t>
  </si>
  <si>
    <t>Kundfordringar</t>
  </si>
  <si>
    <t>balanseras i ny räkning.</t>
  </si>
  <si>
    <t xml:space="preserve">överskotter varefter det nya saldot </t>
  </si>
  <si>
    <t xml:space="preserve">justerar från det balanserade </t>
  </si>
  <si>
    <t>Årsredovisning 2017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</si>
</sst>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#,##0.00\ &quot;kr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6" fillId="0" borderId="2" xfId="0" applyFont="1" applyFill="1" applyBorder="1"/>
    <xf numFmtId="0" fontId="8" fillId="0" borderId="4" xfId="0" applyFont="1" applyFill="1" applyBorder="1"/>
    <xf numFmtId="0" fontId="9" fillId="0" borderId="4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12" fillId="0" borderId="4" xfId="0" applyFont="1" applyFill="1" applyBorder="1"/>
    <xf numFmtId="164" fontId="11" fillId="0" borderId="4" xfId="0" applyNumberFormat="1" applyFont="1" applyFill="1" applyBorder="1" applyAlignment="1">
      <alignment horizontal="right"/>
    </xf>
    <xf numFmtId="0" fontId="14" fillId="0" borderId="4" xfId="0" applyFont="1" applyFill="1" applyBorder="1"/>
    <xf numFmtId="0" fontId="16" fillId="0" borderId="4" xfId="0" applyFont="1" applyFill="1" applyBorder="1"/>
    <xf numFmtId="164" fontId="2" fillId="0" borderId="0" xfId="0" applyNumberFormat="1" applyFont="1" applyFill="1" applyAlignment="1">
      <alignment horizontal="center"/>
    </xf>
    <xf numFmtId="43" fontId="0" fillId="0" borderId="0" xfId="0" applyNumberFormat="1" applyFill="1"/>
    <xf numFmtId="0" fontId="0" fillId="0" borderId="4" xfId="0" applyBorder="1"/>
    <xf numFmtId="0" fontId="0" fillId="0" borderId="10" xfId="0" applyFill="1" applyBorder="1"/>
    <xf numFmtId="0" fontId="0" fillId="0" borderId="1" xfId="0" applyFill="1" applyBorder="1"/>
    <xf numFmtId="164" fontId="2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11" xfId="0" applyFill="1" applyBorder="1"/>
    <xf numFmtId="0" fontId="10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2" xfId="0" applyFill="1" applyBorder="1"/>
    <xf numFmtId="4" fontId="5" fillId="0" borderId="12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0" fontId="0" fillId="0" borderId="16" xfId="0" applyFill="1" applyBorder="1"/>
    <xf numFmtId="0" fontId="7" fillId="0" borderId="17" xfId="0" applyFont="1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/>
    <xf numFmtId="0" fontId="5" fillId="0" borderId="0" xfId="0" applyFont="1" applyFill="1" applyBorder="1"/>
    <xf numFmtId="0" fontId="0" fillId="0" borderId="19" xfId="0" applyBorder="1"/>
    <xf numFmtId="164" fontId="11" fillId="0" borderId="6" xfId="0" applyNumberFormat="1" applyFont="1" applyFill="1" applyBorder="1" applyAlignment="1">
      <alignment horizontal="right"/>
    </xf>
    <xf numFmtId="0" fontId="5" fillId="0" borderId="6" xfId="0" applyFont="1" applyFill="1" applyBorder="1"/>
    <xf numFmtId="0" fontId="0" fillId="0" borderId="3" xfId="0" applyFill="1" applyBorder="1" applyAlignment="1">
      <alignment horizontal="center"/>
    </xf>
    <xf numFmtId="0" fontId="5" fillId="0" borderId="20" xfId="0" applyFont="1" applyFill="1" applyBorder="1"/>
    <xf numFmtId="0" fontId="19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164" fontId="15" fillId="0" borderId="13" xfId="1" applyNumberFormat="1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left"/>
    </xf>
    <xf numFmtId="164" fontId="15" fillId="0" borderId="4" xfId="0" applyNumberFormat="1" applyFont="1" applyFill="1" applyBorder="1" applyAlignment="1">
      <alignment horizontal="left"/>
    </xf>
    <xf numFmtId="164" fontId="15" fillId="0" borderId="3" xfId="0" applyNumberFormat="1" applyFont="1" applyFill="1" applyBorder="1" applyAlignment="1">
      <alignment horizontal="left"/>
    </xf>
    <xf numFmtId="164" fontId="14" fillId="0" borderId="4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left"/>
    </xf>
    <xf numFmtId="164" fontId="15" fillId="0" borderId="7" xfId="0" applyNumberFormat="1" applyFont="1" applyFill="1" applyBorder="1" applyAlignment="1">
      <alignment horizontal="left"/>
    </xf>
    <xf numFmtId="164" fontId="15" fillId="0" borderId="6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/>
    <xf numFmtId="164" fontId="13" fillId="0" borderId="4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0" fontId="0" fillId="0" borderId="22" xfId="0" applyFill="1" applyBorder="1"/>
    <xf numFmtId="164" fontId="13" fillId="0" borderId="4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164" fontId="13" fillId="0" borderId="6" xfId="0" applyNumberFormat="1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left"/>
    </xf>
    <xf numFmtId="164" fontId="17" fillId="0" borderId="4" xfId="0" applyNumberFormat="1" applyFont="1" applyFill="1" applyBorder="1" applyAlignment="1">
      <alignment horizontal="left"/>
    </xf>
    <xf numFmtId="0" fontId="0" fillId="0" borderId="19" xfId="0" applyFill="1" applyBorder="1"/>
    <xf numFmtId="164" fontId="2" fillId="0" borderId="20" xfId="0" applyNumberFormat="1" applyFont="1" applyFill="1" applyBorder="1" applyAlignment="1">
      <alignment horizontal="left"/>
    </xf>
    <xf numFmtId="164" fontId="13" fillId="0" borderId="7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164" fontId="2" fillId="0" borderId="6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164" fontId="11" fillId="0" borderId="13" xfId="1" applyNumberFormat="1" applyFont="1" applyFill="1" applyBorder="1" applyAlignment="1">
      <alignment horizontal="left"/>
    </xf>
    <xf numFmtId="164" fontId="12" fillId="0" borderId="12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13" fillId="0" borderId="12" xfId="0" applyNumberFormat="1" applyFont="1" applyFill="1" applyBorder="1" applyAlignment="1">
      <alignment horizontal="left"/>
    </xf>
    <xf numFmtId="164" fontId="14" fillId="0" borderId="6" xfId="0" applyNumberFormat="1" applyFont="1" applyFill="1" applyBorder="1" applyAlignment="1">
      <alignment horizontal="left"/>
    </xf>
    <xf numFmtId="164" fontId="11" fillId="0" borderId="12" xfId="1" applyNumberFormat="1" applyFont="1" applyFill="1" applyBorder="1" applyAlignment="1">
      <alignment horizontal="left"/>
    </xf>
    <xf numFmtId="0" fontId="4" fillId="0" borderId="26" xfId="0" applyFont="1" applyFill="1" applyBorder="1"/>
    <xf numFmtId="164" fontId="5" fillId="0" borderId="27" xfId="0" applyNumberFormat="1" applyFont="1" applyFill="1" applyBorder="1" applyAlignment="1">
      <alignment horizontal="center"/>
    </xf>
    <xf numFmtId="43" fontId="4" fillId="0" borderId="2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28" xfId="0" applyFont="1" applyFill="1" applyBorder="1"/>
    <xf numFmtId="0" fontId="4" fillId="0" borderId="12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0" fillId="0" borderId="11" xfId="0" applyNumberFormat="1" applyFill="1" applyBorder="1"/>
    <xf numFmtId="164" fontId="0" fillId="0" borderId="0" xfId="0" applyNumberFormat="1"/>
    <xf numFmtId="164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13" fillId="0" borderId="6" xfId="0" applyNumberFormat="1" applyFont="1" applyFill="1" applyBorder="1" applyAlignment="1"/>
    <xf numFmtId="164" fontId="2" fillId="0" borderId="8" xfId="0" applyNumberFormat="1" applyFont="1" applyFill="1" applyBorder="1" applyAlignment="1"/>
    <xf numFmtId="164" fontId="13" fillId="0" borderId="21" xfId="0" applyNumberFormat="1" applyFont="1" applyFill="1" applyBorder="1" applyAlignment="1"/>
    <xf numFmtId="164" fontId="17" fillId="0" borderId="4" xfId="0" applyNumberFormat="1" applyFont="1" applyFill="1" applyBorder="1" applyAlignment="1"/>
    <xf numFmtId="0" fontId="0" fillId="0" borderId="19" xfId="0" applyFill="1" applyBorder="1" applyAlignment="1"/>
    <xf numFmtId="164" fontId="13" fillId="0" borderId="7" xfId="0" applyNumberFormat="1" applyFont="1" applyFill="1" applyBorder="1" applyAlignment="1"/>
    <xf numFmtId="164" fontId="0" fillId="0" borderId="6" xfId="0" applyNumberFormat="1" applyFill="1" applyBorder="1" applyAlignment="1"/>
    <xf numFmtId="164" fontId="13" fillId="0" borderId="4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13" fillId="0" borderId="6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13" fillId="0" borderId="14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29" xfId="0" applyBorder="1"/>
    <xf numFmtId="0" fontId="3" fillId="0" borderId="9" xfId="0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B14" sqref="B14"/>
    </sheetView>
  </sheetViews>
  <sheetFormatPr defaultRowHeight="15" x14ac:dyDescent="0.25"/>
  <cols>
    <col min="2" max="2" width="8" bestFit="1" customWidth="1"/>
    <col min="3" max="3" width="32.140625" bestFit="1" customWidth="1"/>
    <col min="4" max="5" width="18" bestFit="1" customWidth="1"/>
    <col min="6" max="6" width="8" bestFit="1" customWidth="1"/>
    <col min="7" max="7" width="45" bestFit="1" customWidth="1"/>
    <col min="8" max="9" width="14.7109375" bestFit="1" customWidth="1"/>
  </cols>
  <sheetData>
    <row r="1" spans="1:10" ht="16.5" thickBot="1" x14ac:dyDescent="0.3">
      <c r="A1" s="1"/>
      <c r="B1" s="22"/>
      <c r="C1" s="2"/>
      <c r="D1" s="23"/>
      <c r="E1" s="24"/>
      <c r="F1" s="2"/>
      <c r="G1" s="2"/>
      <c r="H1" s="25"/>
      <c r="I1" s="2"/>
      <c r="J1" s="1"/>
    </row>
    <row r="2" spans="1:10" ht="47.25" thickBot="1" x14ac:dyDescent="0.75">
      <c r="A2" s="21"/>
      <c r="B2" s="22"/>
      <c r="C2" s="148" t="s">
        <v>0</v>
      </c>
      <c r="D2" s="148"/>
      <c r="E2" s="148"/>
      <c r="F2" s="148"/>
      <c r="G2" s="148"/>
      <c r="H2" s="148"/>
      <c r="I2" s="148"/>
      <c r="J2" s="26"/>
    </row>
    <row r="3" spans="1:10" ht="47.25" thickBot="1" x14ac:dyDescent="0.75">
      <c r="A3" s="21"/>
      <c r="B3" s="22"/>
      <c r="C3" s="149" t="s">
        <v>1</v>
      </c>
      <c r="D3" s="149"/>
      <c r="E3" s="149"/>
      <c r="F3" s="149"/>
      <c r="G3" s="149"/>
      <c r="H3" s="149"/>
      <c r="I3" s="149"/>
      <c r="J3" s="27"/>
    </row>
    <row r="4" spans="1:10" ht="20.100000000000001" customHeight="1" x14ac:dyDescent="0.25">
      <c r="A4" s="21"/>
      <c r="B4" s="2"/>
      <c r="C4" s="103"/>
      <c r="D4" s="104"/>
      <c r="E4" s="105"/>
      <c r="F4" s="108"/>
      <c r="G4" s="103"/>
      <c r="H4" s="111"/>
      <c r="I4" s="109"/>
      <c r="J4" s="1"/>
    </row>
    <row r="5" spans="1:10" ht="20.100000000000001" customHeight="1" x14ac:dyDescent="0.25">
      <c r="A5" s="21"/>
      <c r="B5" s="38"/>
      <c r="C5" s="4" t="s">
        <v>2</v>
      </c>
      <c r="D5" s="106"/>
      <c r="E5" s="107"/>
      <c r="F5" s="3"/>
      <c r="G5" s="4" t="s">
        <v>3</v>
      </c>
      <c r="H5" s="112"/>
      <c r="I5" s="110"/>
      <c r="J5" s="27"/>
    </row>
    <row r="6" spans="1:10" ht="20.100000000000001" customHeight="1" x14ac:dyDescent="0.25">
      <c r="A6" s="21"/>
      <c r="B6" s="39" t="s">
        <v>4</v>
      </c>
      <c r="C6" s="5" t="s">
        <v>5</v>
      </c>
      <c r="D6" s="6">
        <v>2014</v>
      </c>
      <c r="E6" s="7">
        <v>2013</v>
      </c>
      <c r="F6" s="8" t="s">
        <v>4</v>
      </c>
      <c r="G6" s="5" t="s">
        <v>6</v>
      </c>
      <c r="H6" s="9">
        <v>2014</v>
      </c>
      <c r="I6" s="28">
        <v>2013</v>
      </c>
      <c r="J6" s="1"/>
    </row>
    <row r="7" spans="1:10" ht="20.100000000000001" customHeight="1" x14ac:dyDescent="0.25">
      <c r="A7" s="21"/>
      <c r="B7" s="40">
        <v>3110</v>
      </c>
      <c r="C7" s="11" t="s">
        <v>7</v>
      </c>
      <c r="D7" s="80">
        <v>24975</v>
      </c>
      <c r="E7" s="58">
        <v>29670</v>
      </c>
      <c r="F7" s="10">
        <v>1910</v>
      </c>
      <c r="G7" s="11" t="s">
        <v>8</v>
      </c>
      <c r="H7" s="65">
        <v>1428</v>
      </c>
      <c r="I7" s="102">
        <v>988</v>
      </c>
      <c r="J7" s="1"/>
    </row>
    <row r="8" spans="1:10" ht="20.100000000000001" customHeight="1" x14ac:dyDescent="0.25">
      <c r="A8" s="21"/>
      <c r="B8" s="40">
        <v>3120</v>
      </c>
      <c r="C8" s="11" t="s">
        <v>9</v>
      </c>
      <c r="D8" s="80">
        <v>88273.36</v>
      </c>
      <c r="E8" s="58">
        <v>62875</v>
      </c>
      <c r="F8" s="10">
        <v>1920</v>
      </c>
      <c r="G8" s="11" t="s">
        <v>10</v>
      </c>
      <c r="H8" s="65">
        <v>17687.490000000002</v>
      </c>
      <c r="I8" s="102">
        <v>16996.54</v>
      </c>
      <c r="J8" s="1"/>
    </row>
    <row r="9" spans="1:10" ht="20.100000000000001" customHeight="1" thickBot="1" x14ac:dyDescent="0.3">
      <c r="A9" s="21"/>
      <c r="B9" s="40">
        <v>3610</v>
      </c>
      <c r="C9" s="11" t="s">
        <v>11</v>
      </c>
      <c r="D9" s="80">
        <v>-1800</v>
      </c>
      <c r="E9" s="58">
        <v>2095</v>
      </c>
      <c r="F9" s="10">
        <v>1970</v>
      </c>
      <c r="G9" s="11" t="s">
        <v>12</v>
      </c>
      <c r="H9" s="93">
        <v>85503.66</v>
      </c>
      <c r="I9" s="95">
        <v>84521.11</v>
      </c>
      <c r="J9" s="1"/>
    </row>
    <row r="10" spans="1:10" ht="20.100000000000001" customHeight="1" x14ac:dyDescent="0.25">
      <c r="A10" s="21"/>
      <c r="B10" s="40">
        <v>3711</v>
      </c>
      <c r="C10" s="12" t="s">
        <v>13</v>
      </c>
      <c r="D10" s="80">
        <v>15000</v>
      </c>
      <c r="E10" s="58">
        <v>15000</v>
      </c>
      <c r="F10" s="13"/>
      <c r="G10" s="14" t="s">
        <v>14</v>
      </c>
      <c r="H10" s="88">
        <f>SUM(H7:H9)</f>
        <v>104619.15000000001</v>
      </c>
      <c r="I10" s="92">
        <f>SUM(I7:I9)</f>
        <v>102505.65</v>
      </c>
      <c r="J10" s="1"/>
    </row>
    <row r="11" spans="1:10" ht="20.100000000000001" customHeight="1" x14ac:dyDescent="0.25">
      <c r="A11" s="21"/>
      <c r="B11" s="40">
        <v>3712</v>
      </c>
      <c r="C11" s="11" t="s">
        <v>15</v>
      </c>
      <c r="D11" s="80">
        <v>15110</v>
      </c>
      <c r="E11" s="58">
        <v>21020</v>
      </c>
      <c r="F11" s="13"/>
      <c r="G11" s="11"/>
      <c r="H11" s="71"/>
      <c r="I11" s="29"/>
      <c r="J11" s="1"/>
    </row>
    <row r="12" spans="1:10" ht="20.100000000000001" customHeight="1" thickBot="1" x14ac:dyDescent="0.3">
      <c r="A12" s="21"/>
      <c r="B12" s="40">
        <v>3989</v>
      </c>
      <c r="C12" s="12" t="s">
        <v>16</v>
      </c>
      <c r="D12" s="81">
        <v>0</v>
      </c>
      <c r="E12" s="60">
        <v>0</v>
      </c>
      <c r="F12" s="20"/>
      <c r="G12" s="20"/>
      <c r="H12" s="13"/>
      <c r="I12" s="30"/>
      <c r="J12" s="1"/>
    </row>
    <row r="13" spans="1:10" ht="20.100000000000001" customHeight="1" x14ac:dyDescent="0.25">
      <c r="A13" s="21"/>
      <c r="B13" s="40"/>
      <c r="C13" s="11" t="s">
        <v>18</v>
      </c>
      <c r="D13" s="82">
        <f>SUM(D7:D12)</f>
        <v>141558.35999999999</v>
      </c>
      <c r="E13" s="101">
        <f>SUM(E7:E12)</f>
        <v>130660</v>
      </c>
      <c r="F13" s="20"/>
      <c r="G13" s="14" t="s">
        <v>17</v>
      </c>
      <c r="H13" s="71"/>
      <c r="I13" s="29"/>
      <c r="J13" s="1"/>
    </row>
    <row r="14" spans="1:10" ht="20.100000000000001" customHeight="1" thickBot="1" x14ac:dyDescent="0.3">
      <c r="A14" s="21"/>
      <c r="B14" s="40"/>
      <c r="C14" s="12"/>
      <c r="D14" s="80"/>
      <c r="E14" s="15"/>
      <c r="F14" s="20"/>
      <c r="G14" s="11" t="s">
        <v>19</v>
      </c>
      <c r="H14" s="93">
        <v>0</v>
      </c>
      <c r="I14" s="94">
        <v>0</v>
      </c>
      <c r="J14" s="1"/>
    </row>
    <row r="15" spans="1:10" ht="20.100000000000001" customHeight="1" x14ac:dyDescent="0.25">
      <c r="A15" s="21"/>
      <c r="B15" s="40"/>
      <c r="C15" s="5" t="s">
        <v>47</v>
      </c>
      <c r="D15" s="80"/>
      <c r="E15" s="15"/>
      <c r="F15" s="20"/>
      <c r="G15" s="14" t="s">
        <v>20</v>
      </c>
      <c r="H15" s="88">
        <v>0</v>
      </c>
      <c r="I15" s="92">
        <f>I14</f>
        <v>0</v>
      </c>
      <c r="J15" s="1"/>
    </row>
    <row r="16" spans="1:10" ht="20.100000000000001" customHeight="1" x14ac:dyDescent="0.25">
      <c r="A16" s="21"/>
      <c r="B16" s="40"/>
      <c r="C16" s="5"/>
      <c r="D16" s="80"/>
      <c r="E16" s="15"/>
      <c r="F16" s="20"/>
      <c r="G16" s="45"/>
      <c r="H16" s="72"/>
      <c r="I16" s="45"/>
      <c r="J16" s="27"/>
    </row>
    <row r="17" spans="1:10" ht="20.100000000000001" customHeight="1" x14ac:dyDescent="0.25">
      <c r="A17" s="21"/>
      <c r="B17" s="40">
        <v>4010</v>
      </c>
      <c r="C17" s="11" t="s">
        <v>22</v>
      </c>
      <c r="D17" s="80">
        <v>0</v>
      </c>
      <c r="E17" s="58">
        <v>-200</v>
      </c>
      <c r="G17" s="52"/>
      <c r="H17" s="13"/>
      <c r="I17" s="45"/>
      <c r="J17" s="27"/>
    </row>
    <row r="18" spans="1:10" ht="20.100000000000001" customHeight="1" thickBot="1" x14ac:dyDescent="0.3">
      <c r="A18" s="21"/>
      <c r="B18" s="40">
        <v>4120</v>
      </c>
      <c r="C18" s="11" t="s">
        <v>24</v>
      </c>
      <c r="D18" s="83">
        <v>-50510</v>
      </c>
      <c r="E18" s="60">
        <v>-55929</v>
      </c>
      <c r="F18" s="13"/>
      <c r="G18" s="45"/>
      <c r="H18" s="73"/>
      <c r="I18" s="45"/>
      <c r="J18" s="27"/>
    </row>
    <row r="19" spans="1:10" ht="20.100000000000001" customHeight="1" x14ac:dyDescent="0.25">
      <c r="A19" s="21"/>
      <c r="B19" s="40"/>
      <c r="C19" s="11" t="s">
        <v>48</v>
      </c>
      <c r="D19" s="84">
        <f>SUM(D17:D18)</f>
        <v>-50510</v>
      </c>
      <c r="E19" s="69">
        <f>(-E17+E18)</f>
        <v>-55729</v>
      </c>
      <c r="F19" s="13"/>
      <c r="G19" s="16" t="s">
        <v>21</v>
      </c>
      <c r="H19" s="71"/>
      <c r="I19" s="29"/>
      <c r="J19" s="1"/>
    </row>
    <row r="20" spans="1:10" ht="20.100000000000001" customHeight="1" x14ac:dyDescent="0.25">
      <c r="A20" s="21"/>
      <c r="B20" s="40"/>
      <c r="D20" s="80"/>
      <c r="E20" s="46"/>
      <c r="F20" s="10">
        <v>2010</v>
      </c>
      <c r="G20" s="11" t="s">
        <v>53</v>
      </c>
      <c r="H20" s="74">
        <v>39919.14</v>
      </c>
      <c r="I20" s="113">
        <v>40802.14</v>
      </c>
      <c r="J20" s="27"/>
    </row>
    <row r="21" spans="1:10" ht="20.100000000000001" customHeight="1" thickBot="1" x14ac:dyDescent="0.35">
      <c r="A21" s="21"/>
      <c r="B21" s="40"/>
      <c r="C21" s="17" t="s">
        <v>26</v>
      </c>
      <c r="D21" s="85">
        <f>(D13+D19)</f>
        <v>91048.359999999986</v>
      </c>
      <c r="E21" s="68">
        <f>(E13+E19)</f>
        <v>74931</v>
      </c>
      <c r="F21" s="10">
        <v>2019</v>
      </c>
      <c r="G21" s="11" t="s">
        <v>57</v>
      </c>
      <c r="H21" s="75">
        <v>-141690.60999999999</v>
      </c>
      <c r="I21" s="57">
        <v>-154761.57</v>
      </c>
      <c r="J21" s="1"/>
    </row>
    <row r="22" spans="1:10" ht="20.100000000000001" customHeight="1" x14ac:dyDescent="0.25">
      <c r="A22" s="21"/>
      <c r="B22" s="40"/>
      <c r="C22" s="5"/>
      <c r="D22" s="80"/>
      <c r="E22" s="15"/>
      <c r="F22" s="45"/>
      <c r="G22" s="14" t="s">
        <v>25</v>
      </c>
      <c r="H22" s="76">
        <f>H20+H21</f>
        <v>-101771.46999999999</v>
      </c>
      <c r="I22" s="92">
        <f>SUM(I20:I21)</f>
        <v>-113959.43000000001</v>
      </c>
      <c r="J22" s="1"/>
    </row>
    <row r="23" spans="1:10" ht="20.100000000000001" customHeight="1" x14ac:dyDescent="0.25">
      <c r="A23" s="21"/>
      <c r="C23" s="45"/>
      <c r="D23" s="86"/>
      <c r="E23" s="20"/>
      <c r="F23" s="45"/>
      <c r="G23" s="53"/>
      <c r="H23" s="77"/>
      <c r="I23" s="45"/>
      <c r="J23" s="27"/>
    </row>
    <row r="24" spans="1:10" ht="20.100000000000001" customHeight="1" x14ac:dyDescent="0.25">
      <c r="A24" s="21"/>
      <c r="B24" s="40">
        <v>5010</v>
      </c>
      <c r="C24" s="11" t="s">
        <v>27</v>
      </c>
      <c r="D24" s="80">
        <v>-28620</v>
      </c>
      <c r="E24" s="58">
        <v>-42954</v>
      </c>
      <c r="F24" s="45"/>
      <c r="G24" s="53"/>
      <c r="H24" s="13"/>
      <c r="I24" s="53"/>
      <c r="J24" s="27"/>
    </row>
    <row r="25" spans="1:10" ht="20.100000000000001" customHeight="1" x14ac:dyDescent="0.25">
      <c r="A25" s="21"/>
      <c r="B25" s="40">
        <v>5040</v>
      </c>
      <c r="C25" s="11" t="s">
        <v>28</v>
      </c>
      <c r="D25" s="80">
        <v>0</v>
      </c>
      <c r="E25" s="58">
        <v>-948</v>
      </c>
      <c r="G25" s="51" t="s">
        <v>51</v>
      </c>
      <c r="H25" s="71"/>
      <c r="I25" s="29"/>
      <c r="J25" s="1"/>
    </row>
    <row r="26" spans="1:10" ht="20.100000000000001" customHeight="1" x14ac:dyDescent="0.25">
      <c r="A26" s="21"/>
      <c r="B26" s="40">
        <v>5420</v>
      </c>
      <c r="C26" s="11" t="s">
        <v>29</v>
      </c>
      <c r="D26" s="80">
        <v>0</v>
      </c>
      <c r="E26" s="58">
        <v>-1849</v>
      </c>
      <c r="F26" s="10">
        <v>2972</v>
      </c>
      <c r="G26" s="50" t="s">
        <v>52</v>
      </c>
      <c r="H26" s="78">
        <v>-150</v>
      </c>
      <c r="I26" s="96">
        <v>0</v>
      </c>
      <c r="J26" s="1"/>
    </row>
    <row r="27" spans="1:10" ht="20.100000000000001" customHeight="1" x14ac:dyDescent="0.25">
      <c r="A27" s="21"/>
      <c r="B27" s="40">
        <v>5500</v>
      </c>
      <c r="C27" s="11" t="s">
        <v>31</v>
      </c>
      <c r="D27" s="80">
        <v>-4632.3999999999996</v>
      </c>
      <c r="E27" s="58">
        <v>-874</v>
      </c>
      <c r="F27" s="13"/>
      <c r="G27" s="14" t="s">
        <v>30</v>
      </c>
      <c r="H27" s="65"/>
      <c r="I27" s="97"/>
      <c r="J27" s="2"/>
    </row>
    <row r="28" spans="1:10" ht="20.100000000000001" customHeight="1" x14ac:dyDescent="0.25">
      <c r="A28" s="21"/>
      <c r="B28" s="25">
        <v>5600</v>
      </c>
      <c r="C28" s="11" t="s">
        <v>49</v>
      </c>
      <c r="D28" s="80">
        <v>-400</v>
      </c>
      <c r="E28" s="59">
        <v>0</v>
      </c>
      <c r="F28" s="13"/>
      <c r="G28" s="14" t="s">
        <v>32</v>
      </c>
      <c r="H28" s="78">
        <f>(H22+H26)</f>
        <v>-101921.46999999999</v>
      </c>
      <c r="I28" s="96">
        <f>(I22+I26)</f>
        <v>-113959.43000000001</v>
      </c>
      <c r="J28" s="2"/>
    </row>
    <row r="29" spans="1:10" ht="20.100000000000001" customHeight="1" x14ac:dyDescent="0.25">
      <c r="A29" s="21"/>
      <c r="B29" s="40">
        <v>5618</v>
      </c>
      <c r="C29" s="11" t="s">
        <v>33</v>
      </c>
      <c r="D29" s="80">
        <v>0</v>
      </c>
      <c r="E29" s="58">
        <v>-26</v>
      </c>
      <c r="F29" s="13"/>
      <c r="G29" s="12"/>
      <c r="H29" s="98"/>
      <c r="I29" s="99"/>
      <c r="J29" s="2"/>
    </row>
    <row r="30" spans="1:10" ht="20.100000000000001" customHeight="1" x14ac:dyDescent="0.25">
      <c r="A30" s="21"/>
      <c r="B30" s="40">
        <v>7330</v>
      </c>
      <c r="C30" s="11" t="s">
        <v>34</v>
      </c>
      <c r="D30" s="80">
        <v>0</v>
      </c>
      <c r="E30" s="58">
        <v>0</v>
      </c>
      <c r="F30" s="13"/>
      <c r="G30" s="50" t="s">
        <v>23</v>
      </c>
      <c r="H30" s="78">
        <f>H10+H28</f>
        <v>2697.6800000000221</v>
      </c>
      <c r="I30" s="100">
        <f>(I10+I28)</f>
        <v>-11453.780000000013</v>
      </c>
      <c r="J30" s="2"/>
    </row>
    <row r="31" spans="1:10" ht="20.100000000000001" customHeight="1" x14ac:dyDescent="0.25">
      <c r="A31" s="21"/>
      <c r="B31" s="40">
        <v>6010</v>
      </c>
      <c r="C31" s="11" t="s">
        <v>35</v>
      </c>
      <c r="D31" s="80">
        <v>0</v>
      </c>
      <c r="E31" s="58">
        <v>-300</v>
      </c>
      <c r="F31" s="13"/>
      <c r="G31" s="12"/>
      <c r="H31" s="10"/>
      <c r="I31" s="31"/>
      <c r="J31" s="1"/>
    </row>
    <row r="32" spans="1:10" ht="20.100000000000001" customHeight="1" x14ac:dyDescent="0.25">
      <c r="A32" s="21"/>
      <c r="B32" s="40">
        <v>6110</v>
      </c>
      <c r="C32" s="11" t="s">
        <v>36</v>
      </c>
      <c r="D32" s="80">
        <v>-1563</v>
      </c>
      <c r="E32" s="58">
        <v>-626</v>
      </c>
      <c r="F32" s="13"/>
      <c r="G32" s="12" t="s">
        <v>56</v>
      </c>
      <c r="H32" s="10"/>
      <c r="I32" s="32"/>
      <c r="J32" s="2"/>
    </row>
    <row r="33" spans="1:10" ht="20.100000000000001" customHeight="1" x14ac:dyDescent="0.25">
      <c r="A33" s="21"/>
      <c r="B33" s="40">
        <v>6150</v>
      </c>
      <c r="C33" s="11" t="s">
        <v>37</v>
      </c>
      <c r="D33" s="80">
        <v>-12232</v>
      </c>
      <c r="E33" s="58">
        <v>-19729</v>
      </c>
      <c r="F33" s="13"/>
      <c r="G33" s="12" t="s">
        <v>39</v>
      </c>
      <c r="H33" s="10"/>
      <c r="I33" s="32"/>
      <c r="J33" s="2"/>
    </row>
    <row r="34" spans="1:10" ht="20.100000000000001" customHeight="1" x14ac:dyDescent="0.25">
      <c r="A34" s="21"/>
      <c r="B34" s="40">
        <v>6211</v>
      </c>
      <c r="C34" s="11" t="s">
        <v>38</v>
      </c>
      <c r="D34" s="80">
        <v>-435</v>
      </c>
      <c r="E34" s="58">
        <v>-1780</v>
      </c>
      <c r="F34" s="13"/>
      <c r="G34" s="12" t="s">
        <v>54</v>
      </c>
      <c r="H34" s="10"/>
      <c r="I34" s="31"/>
      <c r="J34" s="2"/>
    </row>
    <row r="35" spans="1:10" ht="20.100000000000001" customHeight="1" x14ac:dyDescent="0.25">
      <c r="A35" s="21"/>
      <c r="B35" s="40">
        <v>6230</v>
      </c>
      <c r="C35" s="11" t="s">
        <v>40</v>
      </c>
      <c r="D35" s="80">
        <v>-1697</v>
      </c>
      <c r="E35" s="58">
        <v>-3708</v>
      </c>
      <c r="F35" s="13"/>
      <c r="G35" s="12" t="s">
        <v>42</v>
      </c>
      <c r="H35" s="10"/>
      <c r="I35" s="31"/>
      <c r="J35" s="2"/>
    </row>
    <row r="36" spans="1:10" ht="20.100000000000001" customHeight="1" x14ac:dyDescent="0.25">
      <c r="A36" s="21"/>
      <c r="B36" s="40">
        <v>6250</v>
      </c>
      <c r="C36" s="11" t="s">
        <v>41</v>
      </c>
      <c r="D36" s="80">
        <v>-2965</v>
      </c>
      <c r="E36" s="58">
        <v>-9054.3799999999992</v>
      </c>
      <c r="F36" s="13"/>
      <c r="G36" s="12"/>
      <c r="H36" s="10"/>
      <c r="I36" s="31"/>
      <c r="J36" s="2"/>
    </row>
    <row r="37" spans="1:10" ht="20.100000000000001" customHeight="1" x14ac:dyDescent="0.25">
      <c r="A37" s="21"/>
      <c r="B37" s="40">
        <v>6390</v>
      </c>
      <c r="C37" s="11" t="s">
        <v>43</v>
      </c>
      <c r="D37" s="80">
        <v>-35048.65</v>
      </c>
      <c r="E37" s="58">
        <v>-6176.2</v>
      </c>
      <c r="F37" s="13"/>
      <c r="G37" s="12"/>
      <c r="H37" s="10"/>
      <c r="I37" s="31"/>
      <c r="J37" s="2"/>
    </row>
    <row r="38" spans="1:10" ht="20.100000000000001" customHeight="1" x14ac:dyDescent="0.25">
      <c r="A38" s="21"/>
      <c r="B38" s="40">
        <v>6570</v>
      </c>
      <c r="C38" s="11" t="s">
        <v>44</v>
      </c>
      <c r="D38" s="80">
        <v>-1006</v>
      </c>
      <c r="E38" s="58">
        <v>-863.5</v>
      </c>
      <c r="F38" s="13"/>
      <c r="G38" s="12"/>
      <c r="H38" s="10"/>
      <c r="I38" s="31"/>
      <c r="J38" s="2"/>
    </row>
    <row r="39" spans="1:10" ht="20.100000000000001" customHeight="1" thickBot="1" x14ac:dyDescent="0.3">
      <c r="A39" s="21"/>
      <c r="B39" s="48">
        <v>7311</v>
      </c>
      <c r="C39" s="47" t="s">
        <v>34</v>
      </c>
      <c r="D39" s="87">
        <v>0</v>
      </c>
      <c r="E39" s="60">
        <v>-100</v>
      </c>
      <c r="F39" s="13"/>
      <c r="G39" s="12"/>
      <c r="H39" s="10"/>
      <c r="I39" s="31"/>
      <c r="J39" s="2"/>
    </row>
    <row r="40" spans="1:10" ht="20.100000000000001" customHeight="1" x14ac:dyDescent="0.25">
      <c r="A40" s="21"/>
      <c r="B40" s="40"/>
      <c r="C40" s="49" t="s">
        <v>55</v>
      </c>
      <c r="D40" s="88">
        <f>SUM(D24:D39)</f>
        <v>-88599.05</v>
      </c>
      <c r="E40" s="70">
        <f>SUM(E24:E39)</f>
        <v>-88988.08</v>
      </c>
      <c r="F40" s="13"/>
      <c r="G40" s="12"/>
      <c r="H40" s="10"/>
      <c r="I40" s="31"/>
      <c r="J40" s="2"/>
    </row>
    <row r="41" spans="1:10" ht="20.100000000000001" customHeight="1" x14ac:dyDescent="0.25">
      <c r="A41" s="21"/>
      <c r="B41" s="40"/>
      <c r="C41" s="11"/>
      <c r="D41" s="89"/>
      <c r="E41" s="70"/>
      <c r="F41" s="41"/>
      <c r="G41" s="12"/>
      <c r="H41" s="10"/>
      <c r="I41" s="31"/>
      <c r="J41" s="2"/>
    </row>
    <row r="42" spans="1:10" ht="20.100000000000001" customHeight="1" x14ac:dyDescent="0.25">
      <c r="A42" s="2"/>
      <c r="B42" s="54"/>
      <c r="C42" s="11" t="s">
        <v>50</v>
      </c>
      <c r="D42" s="78">
        <f>(D19+D40)</f>
        <v>-139109.04999999999</v>
      </c>
      <c r="E42" s="61">
        <f>(E19+E40)</f>
        <v>-144717.08000000002</v>
      </c>
      <c r="F42" s="41"/>
      <c r="G42" s="12"/>
      <c r="H42" s="10"/>
      <c r="I42" s="31"/>
      <c r="J42" s="2"/>
    </row>
    <row r="43" spans="1:10" ht="20.100000000000001" customHeight="1" x14ac:dyDescent="0.25">
      <c r="A43" s="2"/>
      <c r="B43" s="54"/>
      <c r="C43" s="11"/>
      <c r="D43" s="78"/>
      <c r="E43" s="61"/>
      <c r="F43" s="41"/>
      <c r="G43" s="12"/>
      <c r="H43" s="10"/>
      <c r="I43" s="31"/>
      <c r="J43" s="2"/>
    </row>
    <row r="44" spans="1:10" ht="20.100000000000001" customHeight="1" x14ac:dyDescent="0.25">
      <c r="A44" s="2"/>
      <c r="B44" s="54"/>
      <c r="C44" s="44"/>
      <c r="D44" s="78"/>
      <c r="E44" s="61"/>
      <c r="F44" s="41"/>
      <c r="G44" s="12"/>
      <c r="H44" s="10"/>
      <c r="I44" s="31"/>
      <c r="J44" s="2"/>
    </row>
    <row r="45" spans="1:10" ht="20.100000000000001" customHeight="1" x14ac:dyDescent="0.25">
      <c r="A45" s="2"/>
      <c r="B45" s="54"/>
      <c r="C45" s="11"/>
      <c r="D45" s="78"/>
      <c r="E45" s="62"/>
      <c r="F45" s="41"/>
      <c r="G45" s="12"/>
      <c r="H45" s="10"/>
      <c r="I45" s="31"/>
      <c r="J45" s="2"/>
    </row>
    <row r="46" spans="1:10" ht="20.100000000000001" customHeight="1" x14ac:dyDescent="0.25">
      <c r="A46" s="2"/>
      <c r="B46" s="55"/>
      <c r="D46" s="78"/>
      <c r="E46" s="63"/>
      <c r="F46" s="41"/>
      <c r="G46" s="12"/>
      <c r="H46" s="10"/>
      <c r="I46" s="31"/>
      <c r="J46" s="2"/>
    </row>
    <row r="47" spans="1:10" ht="20.100000000000001" customHeight="1" x14ac:dyDescent="0.25">
      <c r="A47" s="2"/>
      <c r="B47" s="56"/>
      <c r="C47" s="14" t="s">
        <v>45</v>
      </c>
      <c r="D47" s="78">
        <f>(D21+D40)</f>
        <v>2449.3099999999831</v>
      </c>
      <c r="E47" s="63">
        <f>(E21+E40)</f>
        <v>-14057.080000000002</v>
      </c>
      <c r="F47" s="41"/>
      <c r="G47" s="12"/>
      <c r="H47" s="10"/>
      <c r="I47" s="31"/>
      <c r="J47" s="2"/>
    </row>
    <row r="48" spans="1:10" ht="20.100000000000001" customHeight="1" x14ac:dyDescent="0.25">
      <c r="A48" s="21"/>
      <c r="B48" s="38"/>
      <c r="C48" s="47"/>
      <c r="D48" s="90"/>
      <c r="E48" s="64"/>
      <c r="F48" s="13"/>
      <c r="G48" s="12"/>
      <c r="H48" s="10"/>
      <c r="I48" s="31"/>
      <c r="J48" s="2"/>
    </row>
    <row r="49" spans="1:10" ht="20.100000000000001" customHeight="1" x14ac:dyDescent="0.25">
      <c r="A49" s="21"/>
      <c r="B49" s="42">
        <v>8300</v>
      </c>
      <c r="C49" s="11" t="s">
        <v>46</v>
      </c>
      <c r="D49" s="78">
        <v>248.37</v>
      </c>
      <c r="E49" s="61">
        <v>734.18</v>
      </c>
      <c r="F49" s="13"/>
      <c r="G49" s="12"/>
      <c r="H49" s="10"/>
      <c r="I49" s="31"/>
      <c r="J49" s="2"/>
    </row>
    <row r="50" spans="1:10" ht="20.100000000000001" customHeight="1" x14ac:dyDescent="0.25">
      <c r="A50" s="21"/>
      <c r="B50" s="41"/>
      <c r="C50" s="11"/>
      <c r="D50" s="80"/>
      <c r="E50" s="65"/>
      <c r="F50" s="13"/>
      <c r="G50" s="12"/>
      <c r="H50" s="10"/>
      <c r="I50" s="31"/>
      <c r="J50" s="2"/>
    </row>
    <row r="51" spans="1:10" ht="20.100000000000001" customHeight="1" x14ac:dyDescent="0.3">
      <c r="A51" s="21"/>
      <c r="B51" s="41"/>
      <c r="C51" s="5" t="s">
        <v>23</v>
      </c>
      <c r="D51" s="85">
        <f>(D47+D49)</f>
        <v>2697.679999999983</v>
      </c>
      <c r="E51" s="66">
        <f>(E47+E49)</f>
        <v>-13322.900000000001</v>
      </c>
      <c r="F51" s="13"/>
      <c r="G51" s="12"/>
      <c r="H51" s="10"/>
      <c r="I51" s="31"/>
      <c r="J51" s="2"/>
    </row>
    <row r="52" spans="1:10" ht="20.100000000000001" customHeight="1" thickBot="1" x14ac:dyDescent="0.3">
      <c r="A52" s="21"/>
      <c r="B52" s="43"/>
      <c r="C52" s="37"/>
      <c r="D52" s="91"/>
      <c r="E52" s="67"/>
      <c r="F52" s="37"/>
      <c r="G52" s="36"/>
      <c r="H52" s="79"/>
      <c r="I52" s="33"/>
      <c r="J52" s="2"/>
    </row>
    <row r="53" spans="1:10" ht="15.75" x14ac:dyDescent="0.25">
      <c r="A53" s="1"/>
      <c r="B53" s="1"/>
      <c r="C53" s="1"/>
      <c r="D53" s="18"/>
      <c r="E53" s="19"/>
      <c r="F53" s="2"/>
      <c r="G53" s="1"/>
      <c r="H53" s="35"/>
      <c r="I53" s="34"/>
      <c r="J53" s="1"/>
    </row>
  </sheetData>
  <mergeCells count="2">
    <mergeCell ref="C2:I2"/>
    <mergeCell ref="C3:I3"/>
  </mergeCells>
  <pageMargins left="0.23622047244094488" right="0.23622047244094488" top="0.74803149606299213" bottom="0.74803149606299213" header="0.31496062992125984" footer="0.31496062992125984"/>
  <pageSetup paperSize="9" scale="5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28" zoomScale="78" zoomScaleNormal="78" workbookViewId="0">
      <selection activeCell="G32" sqref="G32"/>
    </sheetView>
  </sheetViews>
  <sheetFormatPr defaultRowHeight="15" x14ac:dyDescent="0.25"/>
  <cols>
    <col min="2" max="2" width="8" bestFit="1" customWidth="1"/>
    <col min="3" max="3" width="32.140625" bestFit="1" customWidth="1"/>
    <col min="4" max="5" width="18" bestFit="1" customWidth="1"/>
    <col min="6" max="6" width="8" bestFit="1" customWidth="1"/>
    <col min="7" max="7" width="36.7109375" bestFit="1" customWidth="1"/>
    <col min="8" max="9" width="14.7109375" bestFit="1" customWidth="1"/>
    <col min="10" max="10" width="11.85546875" bestFit="1" customWidth="1"/>
    <col min="11" max="11" width="12.140625" bestFit="1" customWidth="1"/>
  </cols>
  <sheetData>
    <row r="1" spans="1:10" ht="16.5" thickBot="1" x14ac:dyDescent="0.3">
      <c r="A1" s="1"/>
      <c r="B1" s="22"/>
      <c r="C1" s="2"/>
      <c r="D1" s="23"/>
      <c r="E1" s="24"/>
      <c r="F1" s="2"/>
      <c r="G1" s="2"/>
      <c r="H1" s="25"/>
      <c r="I1" s="2"/>
      <c r="J1" s="1"/>
    </row>
    <row r="2" spans="1:10" ht="47.25" thickBot="1" x14ac:dyDescent="0.75">
      <c r="A2" s="21"/>
      <c r="B2" s="22"/>
      <c r="C2" s="148" t="s">
        <v>64</v>
      </c>
      <c r="D2" s="148"/>
      <c r="E2" s="148"/>
      <c r="F2" s="148"/>
      <c r="G2" s="148"/>
      <c r="H2" s="148"/>
      <c r="I2" s="148"/>
      <c r="J2" s="26"/>
    </row>
    <row r="3" spans="1:10" ht="47.25" thickBot="1" x14ac:dyDescent="0.75">
      <c r="A3" s="21"/>
      <c r="B3" s="22"/>
      <c r="C3" s="149" t="s">
        <v>1</v>
      </c>
      <c r="D3" s="149"/>
      <c r="E3" s="149"/>
      <c r="F3" s="149"/>
      <c r="G3" s="149"/>
      <c r="H3" s="149"/>
      <c r="I3" s="149"/>
      <c r="J3" s="27"/>
    </row>
    <row r="4" spans="1:10" ht="20.100000000000001" customHeight="1" x14ac:dyDescent="0.25">
      <c r="A4" s="21"/>
      <c r="B4" s="2"/>
      <c r="C4" s="103"/>
      <c r="D4" s="104"/>
      <c r="E4" s="105"/>
      <c r="F4" s="108"/>
      <c r="G4" s="103"/>
      <c r="H4" s="111"/>
      <c r="I4" s="109"/>
      <c r="J4" s="1"/>
    </row>
    <row r="5" spans="1:10" ht="20.100000000000001" customHeight="1" x14ac:dyDescent="0.25">
      <c r="A5" s="21"/>
      <c r="B5" s="38"/>
      <c r="C5" s="4" t="s">
        <v>2</v>
      </c>
      <c r="D5" s="106"/>
      <c r="E5" s="107"/>
      <c r="F5" s="3"/>
      <c r="G5" s="4" t="s">
        <v>3</v>
      </c>
      <c r="H5" s="112"/>
      <c r="I5" s="110"/>
      <c r="J5" s="27"/>
    </row>
    <row r="6" spans="1:10" ht="20.100000000000001" customHeight="1" x14ac:dyDescent="0.25">
      <c r="A6" s="21"/>
      <c r="B6" s="39" t="s">
        <v>4</v>
      </c>
      <c r="C6" s="5" t="s">
        <v>5</v>
      </c>
      <c r="D6" s="6">
        <v>2017</v>
      </c>
      <c r="E6" s="6">
        <v>2016</v>
      </c>
      <c r="F6" s="8" t="s">
        <v>4</v>
      </c>
      <c r="G6" s="5" t="s">
        <v>6</v>
      </c>
      <c r="H6" s="9">
        <v>2017</v>
      </c>
      <c r="I6" s="9">
        <v>2016</v>
      </c>
      <c r="J6" s="27"/>
    </row>
    <row r="7" spans="1:10" ht="20.100000000000001" customHeight="1" x14ac:dyDescent="0.25">
      <c r="A7" s="21"/>
      <c r="B7" s="40">
        <v>3110</v>
      </c>
      <c r="C7" s="11" t="s">
        <v>7</v>
      </c>
      <c r="D7" s="117">
        <v>0</v>
      </c>
      <c r="E7" s="117">
        <v>0</v>
      </c>
      <c r="F7" s="10">
        <v>1910</v>
      </c>
      <c r="G7" t="s">
        <v>8</v>
      </c>
      <c r="H7" s="116">
        <v>0</v>
      </c>
      <c r="I7" s="116">
        <v>0</v>
      </c>
      <c r="J7" s="27"/>
    </row>
    <row r="8" spans="1:10" ht="20.100000000000001" customHeight="1" x14ac:dyDescent="0.25">
      <c r="A8" s="21"/>
      <c r="B8" s="40">
        <v>3120</v>
      </c>
      <c r="C8" s="11" t="s">
        <v>9</v>
      </c>
      <c r="D8" s="117">
        <v>125479</v>
      </c>
      <c r="E8" s="117">
        <v>151955</v>
      </c>
      <c r="F8" s="10">
        <v>1920</v>
      </c>
      <c r="G8" s="11" t="s">
        <v>60</v>
      </c>
      <c r="H8" s="116">
        <v>1602</v>
      </c>
      <c r="I8" s="116">
        <v>2505</v>
      </c>
      <c r="J8" s="27"/>
    </row>
    <row r="9" spans="1:10" ht="20.100000000000001" customHeight="1" x14ac:dyDescent="0.25">
      <c r="A9" s="21"/>
      <c r="B9" s="40">
        <v>3610</v>
      </c>
      <c r="C9" s="11" t="s">
        <v>11</v>
      </c>
      <c r="D9" s="117">
        <f>1390+14580</f>
        <v>15970</v>
      </c>
      <c r="E9" s="117">
        <v>14500</v>
      </c>
      <c r="F9" s="10">
        <v>1970</v>
      </c>
      <c r="G9" s="11" t="s">
        <v>10</v>
      </c>
      <c r="H9" s="116">
        <v>103753.1</v>
      </c>
      <c r="I9" s="116">
        <v>101289.48</v>
      </c>
      <c r="J9" s="27"/>
    </row>
    <row r="10" spans="1:10" ht="20.100000000000001" customHeight="1" thickBot="1" x14ac:dyDescent="0.3">
      <c r="A10" s="21"/>
      <c r="B10" s="40">
        <v>3711</v>
      </c>
      <c r="C10" s="12" t="s">
        <v>13</v>
      </c>
      <c r="D10" s="117">
        <v>16670</v>
      </c>
      <c r="E10" s="117">
        <v>15605</v>
      </c>
      <c r="F10" s="13"/>
      <c r="G10" s="11" t="s">
        <v>12</v>
      </c>
      <c r="H10" s="129"/>
      <c r="I10" s="129">
        <v>0</v>
      </c>
      <c r="J10" s="2"/>
    </row>
    <row r="11" spans="1:10" ht="20.100000000000001" customHeight="1" x14ac:dyDescent="0.25">
      <c r="A11" s="21"/>
      <c r="B11" s="40">
        <v>3712</v>
      </c>
      <c r="C11" s="11" t="s">
        <v>15</v>
      </c>
      <c r="D11" s="117">
        <v>7020</v>
      </c>
      <c r="E11" s="117">
        <v>5400</v>
      </c>
      <c r="F11" s="13"/>
      <c r="G11" s="14" t="s">
        <v>14</v>
      </c>
      <c r="H11" s="133">
        <f>SUM(H8:H10)</f>
        <v>105355.1</v>
      </c>
      <c r="I11" s="144">
        <f>SUM(I7:I10)</f>
        <v>103794.48</v>
      </c>
      <c r="J11" s="1"/>
    </row>
    <row r="12" spans="1:10" ht="20.100000000000001" customHeight="1" thickBot="1" x14ac:dyDescent="0.3">
      <c r="A12" s="21"/>
      <c r="B12" s="40">
        <v>3989</v>
      </c>
      <c r="C12" s="12" t="s">
        <v>16</v>
      </c>
      <c r="D12" s="147"/>
      <c r="E12" s="118">
        <v>0</v>
      </c>
      <c r="F12" s="20"/>
      <c r="G12" s="20"/>
      <c r="H12" s="138"/>
      <c r="I12" s="145"/>
      <c r="J12" s="2"/>
    </row>
    <row r="13" spans="1:10" ht="20.100000000000001" customHeight="1" x14ac:dyDescent="0.25">
      <c r="A13" s="21"/>
      <c r="B13" s="40"/>
      <c r="C13" s="11" t="s">
        <v>18</v>
      </c>
      <c r="D13" s="119">
        <f>SUM(D7:D12)</f>
        <v>165139</v>
      </c>
      <c r="E13" s="119">
        <f>SUM(E7:E12)</f>
        <v>187460</v>
      </c>
      <c r="F13" s="20"/>
      <c r="G13" s="14" t="s">
        <v>17</v>
      </c>
      <c r="H13" s="137"/>
      <c r="I13" s="146"/>
      <c r="J13" s="2"/>
    </row>
    <row r="14" spans="1:10" ht="20.100000000000001" customHeight="1" thickBot="1" x14ac:dyDescent="0.3">
      <c r="A14" s="21"/>
      <c r="B14" s="40"/>
      <c r="C14" s="12"/>
      <c r="D14" s="117"/>
      <c r="E14" s="116"/>
      <c r="F14" s="20"/>
      <c r="G14" s="11" t="s">
        <v>19</v>
      </c>
      <c r="H14" s="129">
        <v>0</v>
      </c>
      <c r="I14" s="143">
        <v>0</v>
      </c>
      <c r="J14" s="1"/>
    </row>
    <row r="15" spans="1:10" ht="20.100000000000001" customHeight="1" x14ac:dyDescent="0.25">
      <c r="A15" s="21"/>
      <c r="B15" s="40"/>
      <c r="C15" s="5" t="s">
        <v>47</v>
      </c>
      <c r="D15" s="117"/>
      <c r="E15" s="116"/>
      <c r="F15" s="20"/>
      <c r="G15" s="14" t="s">
        <v>20</v>
      </c>
      <c r="H15" s="133">
        <v>0</v>
      </c>
      <c r="I15" s="144">
        <v>0</v>
      </c>
      <c r="J15" s="1"/>
    </row>
    <row r="16" spans="1:10" ht="20.100000000000001" customHeight="1" x14ac:dyDescent="0.25">
      <c r="A16" s="21"/>
      <c r="B16" s="40"/>
      <c r="C16" s="5"/>
      <c r="D16" s="117"/>
      <c r="E16" s="116"/>
      <c r="F16" s="20"/>
      <c r="G16" s="45"/>
      <c r="H16" s="139"/>
      <c r="I16" s="139"/>
      <c r="J16" s="27"/>
    </row>
    <row r="17" spans="1:11" ht="20.100000000000001" customHeight="1" x14ac:dyDescent="0.25">
      <c r="A17" s="21"/>
      <c r="B17" s="40">
        <v>4010</v>
      </c>
      <c r="C17" s="11" t="s">
        <v>22</v>
      </c>
      <c r="D17" s="117">
        <v>-838</v>
      </c>
      <c r="E17" s="116">
        <v>-2435</v>
      </c>
      <c r="G17" s="52"/>
      <c r="H17" s="138"/>
      <c r="I17" s="138"/>
      <c r="J17" s="27"/>
    </row>
    <row r="18" spans="1:11" ht="20.100000000000001" customHeight="1" thickBot="1" x14ac:dyDescent="0.3">
      <c r="A18" s="21"/>
      <c r="B18" s="40">
        <v>4120</v>
      </c>
      <c r="C18" s="11" t="s">
        <v>24</v>
      </c>
      <c r="D18" s="120">
        <v>-103545.60000000001</v>
      </c>
      <c r="E18" s="129">
        <v>-149887</v>
      </c>
      <c r="F18" s="13"/>
      <c r="G18" s="45"/>
      <c r="H18" s="140"/>
      <c r="I18" s="140"/>
      <c r="J18" s="27"/>
    </row>
    <row r="19" spans="1:11" ht="20.100000000000001" customHeight="1" x14ac:dyDescent="0.25">
      <c r="A19" s="21"/>
      <c r="B19" s="40"/>
      <c r="C19" s="11" t="s">
        <v>48</v>
      </c>
      <c r="D19" s="121">
        <f>SUM(D17:D18)</f>
        <v>-104383.6</v>
      </c>
      <c r="E19" s="130">
        <f>SUM(E17:E18)</f>
        <v>-152322</v>
      </c>
      <c r="F19" s="13"/>
      <c r="G19" s="16" t="s">
        <v>21</v>
      </c>
      <c r="H19" s="137"/>
      <c r="I19" s="137"/>
      <c r="J19" s="27"/>
    </row>
    <row r="20" spans="1:11" ht="20.100000000000001" customHeight="1" x14ac:dyDescent="0.25">
      <c r="A20" s="21"/>
      <c r="B20" s="40"/>
      <c r="D20" s="117"/>
      <c r="E20" s="116"/>
      <c r="F20" s="10">
        <v>2010</v>
      </c>
      <c r="G20" s="11" t="s">
        <v>53</v>
      </c>
      <c r="H20" s="135">
        <f>-123673.93+19879.45</f>
        <v>-103794.48</v>
      </c>
      <c r="I20" s="135">
        <f>-104569.15-19104.78</f>
        <v>-123673.93</v>
      </c>
      <c r="J20" s="27"/>
    </row>
    <row r="21" spans="1:11" ht="20.100000000000001" customHeight="1" thickBot="1" x14ac:dyDescent="0.35">
      <c r="A21" s="21"/>
      <c r="B21" s="40"/>
      <c r="C21" s="17" t="s">
        <v>26</v>
      </c>
      <c r="D21" s="122">
        <f>(D13+D19)</f>
        <v>60755.399999999994</v>
      </c>
      <c r="E21" s="131">
        <f>(E13+E19)</f>
        <v>35138</v>
      </c>
      <c r="F21" s="10">
        <v>2019</v>
      </c>
      <c r="G21" s="11" t="s">
        <v>57</v>
      </c>
      <c r="H21" s="141">
        <v>0</v>
      </c>
      <c r="I21" s="141">
        <v>0</v>
      </c>
      <c r="J21" s="114"/>
      <c r="K21" s="115"/>
    </row>
    <row r="22" spans="1:11" ht="20.100000000000001" customHeight="1" x14ac:dyDescent="0.25">
      <c r="A22" s="21"/>
      <c r="B22" s="40"/>
      <c r="C22" s="5"/>
      <c r="D22" s="117"/>
      <c r="E22" s="116"/>
      <c r="F22" s="45"/>
      <c r="G22" s="14" t="s">
        <v>25</v>
      </c>
      <c r="H22" s="128">
        <f>H20+H21</f>
        <v>-103794.48</v>
      </c>
      <c r="I22" s="128">
        <f>I20+I21</f>
        <v>-123673.93</v>
      </c>
      <c r="J22" s="114"/>
    </row>
    <row r="23" spans="1:11" ht="20.100000000000001" customHeight="1" x14ac:dyDescent="0.25">
      <c r="A23" s="21"/>
      <c r="C23" s="45"/>
      <c r="D23" s="123"/>
      <c r="E23" s="132"/>
      <c r="F23" s="45"/>
      <c r="G23" s="53"/>
      <c r="H23" s="142"/>
      <c r="I23" s="142"/>
      <c r="J23" s="2"/>
    </row>
    <row r="24" spans="1:11" ht="20.100000000000001" customHeight="1" x14ac:dyDescent="0.25">
      <c r="A24" s="21"/>
      <c r="B24" s="40">
        <v>5010</v>
      </c>
      <c r="C24" s="11" t="s">
        <v>58</v>
      </c>
      <c r="D24" s="117">
        <v>-29257</v>
      </c>
      <c r="E24" s="117">
        <v>-28121</v>
      </c>
      <c r="F24" s="45"/>
      <c r="G24" s="53"/>
      <c r="H24" s="138"/>
      <c r="I24" s="138"/>
      <c r="J24" s="2"/>
    </row>
    <row r="25" spans="1:11" ht="20.100000000000001" customHeight="1" x14ac:dyDescent="0.25">
      <c r="A25" s="21"/>
      <c r="B25" s="40">
        <v>5040</v>
      </c>
      <c r="C25" s="11" t="s">
        <v>28</v>
      </c>
      <c r="D25" s="117">
        <v>-2932.1</v>
      </c>
      <c r="E25" s="117">
        <v>-3519.9</v>
      </c>
      <c r="G25" s="51" t="s">
        <v>51</v>
      </c>
      <c r="H25" s="137"/>
      <c r="I25" s="137"/>
      <c r="J25" s="27"/>
    </row>
    <row r="26" spans="1:11" ht="20.100000000000001" customHeight="1" x14ac:dyDescent="0.25">
      <c r="A26" s="21"/>
      <c r="B26" s="40">
        <v>5420</v>
      </c>
      <c r="C26" s="11" t="s">
        <v>29</v>
      </c>
      <c r="D26" s="117">
        <v>-1423</v>
      </c>
      <c r="E26" s="117">
        <v>-1320</v>
      </c>
      <c r="F26" s="10">
        <v>2972</v>
      </c>
      <c r="G26" s="50" t="s">
        <v>59</v>
      </c>
      <c r="H26" s="135">
        <v>-750</v>
      </c>
      <c r="I26" s="135">
        <v>0</v>
      </c>
      <c r="J26" s="27"/>
    </row>
    <row r="27" spans="1:11" ht="20.100000000000001" customHeight="1" x14ac:dyDescent="0.25">
      <c r="A27" s="21"/>
      <c r="B27" s="40">
        <v>5500</v>
      </c>
      <c r="C27" s="11" t="s">
        <v>31</v>
      </c>
      <c r="D27" s="117">
        <v>-436</v>
      </c>
      <c r="E27" s="117">
        <v>-1621.45</v>
      </c>
      <c r="F27" s="13"/>
      <c r="G27" s="14" t="s">
        <v>30</v>
      </c>
      <c r="H27" s="137"/>
      <c r="I27" s="137"/>
      <c r="J27" s="27"/>
    </row>
    <row r="28" spans="1:11" ht="20.100000000000001" customHeight="1" x14ac:dyDescent="0.25">
      <c r="A28" s="21"/>
      <c r="B28" s="25">
        <v>5600</v>
      </c>
      <c r="C28" s="11" t="s">
        <v>49</v>
      </c>
      <c r="D28" s="117"/>
      <c r="E28" s="117">
        <v>0</v>
      </c>
      <c r="F28" s="13"/>
      <c r="G28" s="14" t="s">
        <v>32</v>
      </c>
      <c r="H28" s="135">
        <f>(H22+H26)</f>
        <v>-104544.48</v>
      </c>
      <c r="I28" s="135">
        <f>(I22+I26)</f>
        <v>-123673.93</v>
      </c>
      <c r="J28" s="27"/>
    </row>
    <row r="29" spans="1:11" ht="20.100000000000001" customHeight="1" x14ac:dyDescent="0.25">
      <c r="A29" s="21"/>
      <c r="B29" s="40">
        <v>5618</v>
      </c>
      <c r="C29" s="11" t="s">
        <v>33</v>
      </c>
      <c r="D29" s="117"/>
      <c r="E29" s="117">
        <v>0</v>
      </c>
      <c r="F29" s="13"/>
      <c r="G29" s="12"/>
      <c r="H29" s="138"/>
      <c r="I29" s="138"/>
      <c r="J29" s="27"/>
    </row>
    <row r="30" spans="1:11" ht="20.100000000000001" customHeight="1" x14ac:dyDescent="0.25">
      <c r="A30" s="21"/>
      <c r="B30" s="40">
        <v>7330</v>
      </c>
      <c r="C30" s="11" t="s">
        <v>34</v>
      </c>
      <c r="D30" s="117"/>
      <c r="E30" s="117">
        <v>-669.2</v>
      </c>
      <c r="F30" s="13"/>
      <c r="G30" s="50" t="s">
        <v>23</v>
      </c>
      <c r="H30" s="135">
        <f>H11+H28</f>
        <v>810.6200000000099</v>
      </c>
      <c r="I30" s="135">
        <f>I11+I28</f>
        <v>-19879.449999999997</v>
      </c>
      <c r="J30" s="27"/>
    </row>
    <row r="31" spans="1:11" ht="20.100000000000001" customHeight="1" x14ac:dyDescent="0.25">
      <c r="A31" s="21"/>
      <c r="B31" s="40">
        <v>6010</v>
      </c>
      <c r="C31" s="11" t="s">
        <v>35</v>
      </c>
      <c r="D31" s="117"/>
      <c r="E31" s="117">
        <v>-395.45</v>
      </c>
      <c r="F31" s="13"/>
      <c r="G31" s="12"/>
      <c r="H31" s="138"/>
      <c r="I31" s="138"/>
      <c r="J31" s="1"/>
    </row>
    <row r="32" spans="1:11" ht="20.100000000000001" customHeight="1" x14ac:dyDescent="0.25">
      <c r="A32" s="21"/>
      <c r="B32" s="40">
        <v>6110</v>
      </c>
      <c r="C32" s="11" t="s">
        <v>36</v>
      </c>
      <c r="D32" s="117">
        <v>-2158.6</v>
      </c>
      <c r="E32" s="117">
        <v>-3392.75</v>
      </c>
      <c r="F32" s="13"/>
      <c r="G32" s="12" t="s">
        <v>56</v>
      </c>
      <c r="H32" s="116">
        <f>H30-H31</f>
        <v>810.6200000000099</v>
      </c>
      <c r="I32" s="116">
        <f>I30-I31</f>
        <v>-19879.449999999997</v>
      </c>
      <c r="J32" s="2"/>
    </row>
    <row r="33" spans="1:10" ht="20.100000000000001" customHeight="1" x14ac:dyDescent="0.25">
      <c r="A33" s="21"/>
      <c r="B33" s="40">
        <v>6150</v>
      </c>
      <c r="C33" s="11" t="s">
        <v>37</v>
      </c>
      <c r="D33" s="117">
        <v>-5905.8</v>
      </c>
      <c r="E33" s="117">
        <v>-3118.7</v>
      </c>
      <c r="F33" s="13"/>
      <c r="G33" s="12" t="s">
        <v>63</v>
      </c>
      <c r="H33" s="138"/>
      <c r="I33" s="138"/>
      <c r="J33" s="2"/>
    </row>
    <row r="34" spans="1:10" ht="20.100000000000001" customHeight="1" x14ac:dyDescent="0.25">
      <c r="A34" s="21"/>
      <c r="B34" s="40">
        <v>6211</v>
      </c>
      <c r="C34" s="11" t="s">
        <v>38</v>
      </c>
      <c r="D34" s="117">
        <v>0</v>
      </c>
      <c r="E34" s="117">
        <v>0</v>
      </c>
      <c r="F34" s="13"/>
      <c r="G34" s="12" t="s">
        <v>62</v>
      </c>
      <c r="H34" s="138"/>
      <c r="I34" s="138"/>
      <c r="J34" s="2"/>
    </row>
    <row r="35" spans="1:10" ht="20.100000000000001" customHeight="1" x14ac:dyDescent="0.25">
      <c r="A35" s="21"/>
      <c r="B35" s="40">
        <v>6230</v>
      </c>
      <c r="C35" s="11" t="s">
        <v>40</v>
      </c>
      <c r="D35" s="117">
        <v>-5381</v>
      </c>
      <c r="E35" s="117">
        <v>-5897</v>
      </c>
      <c r="F35" s="13"/>
      <c r="G35" s="12" t="s">
        <v>61</v>
      </c>
      <c r="H35" s="138"/>
      <c r="I35" s="138"/>
      <c r="J35" s="2"/>
    </row>
    <row r="36" spans="1:10" ht="20.100000000000001" customHeight="1" x14ac:dyDescent="0.25">
      <c r="A36" s="21"/>
      <c r="B36" s="40">
        <v>6250</v>
      </c>
      <c r="C36" s="11" t="s">
        <v>41</v>
      </c>
      <c r="D36" s="117">
        <v>-9286</v>
      </c>
      <c r="E36" s="117">
        <v>-4843.5</v>
      </c>
      <c r="F36" s="13"/>
      <c r="G36" s="12"/>
      <c r="H36" s="138"/>
      <c r="I36" s="138"/>
      <c r="J36" s="2"/>
    </row>
    <row r="37" spans="1:10" ht="20.100000000000001" customHeight="1" x14ac:dyDescent="0.25">
      <c r="A37" s="21"/>
      <c r="B37" s="40">
        <v>6390</v>
      </c>
      <c r="C37" s="11" t="s">
        <v>43</v>
      </c>
      <c r="D37" s="117">
        <f>-1206-240-589.28</f>
        <v>-2035.28</v>
      </c>
      <c r="E37" s="117">
        <v>-1040</v>
      </c>
      <c r="F37" s="13"/>
      <c r="G37" s="12"/>
      <c r="H37" s="138"/>
      <c r="I37" s="138"/>
      <c r="J37" s="2"/>
    </row>
    <row r="38" spans="1:10" ht="20.100000000000001" customHeight="1" thickBot="1" x14ac:dyDescent="0.3">
      <c r="A38" s="21"/>
      <c r="B38" s="40">
        <v>6570</v>
      </c>
      <c r="C38" s="11" t="s">
        <v>44</v>
      </c>
      <c r="D38" s="117">
        <v>-1130</v>
      </c>
      <c r="E38" s="117">
        <v>-1078.5</v>
      </c>
      <c r="F38" s="13"/>
      <c r="G38" s="12"/>
      <c r="H38" s="138"/>
      <c r="I38" s="138"/>
      <c r="J38" s="2"/>
    </row>
    <row r="39" spans="1:10" ht="20.100000000000001" customHeight="1" x14ac:dyDescent="0.25">
      <c r="A39" s="21"/>
      <c r="B39" s="40"/>
      <c r="C39" s="49" t="s">
        <v>55</v>
      </c>
      <c r="D39" s="124">
        <f>SUM(D24:D38)</f>
        <v>-59944.78</v>
      </c>
      <c r="E39" s="133">
        <f>SUM(E24:E38)</f>
        <v>-55017.44999999999</v>
      </c>
      <c r="F39" s="13"/>
      <c r="G39" s="12"/>
      <c r="H39" s="138"/>
      <c r="I39" s="138"/>
      <c r="J39" s="2"/>
    </row>
    <row r="40" spans="1:10" ht="20.100000000000001" customHeight="1" x14ac:dyDescent="0.25">
      <c r="A40" s="21"/>
      <c r="B40" s="40"/>
      <c r="C40" s="11"/>
      <c r="D40" s="125"/>
      <c r="E40" s="134"/>
      <c r="F40" s="41"/>
      <c r="G40" s="12"/>
      <c r="H40" s="138"/>
      <c r="I40" s="138"/>
      <c r="J40" s="2"/>
    </row>
    <row r="41" spans="1:10" ht="20.100000000000001" customHeight="1" x14ac:dyDescent="0.25">
      <c r="A41" s="2"/>
      <c r="B41" s="54"/>
      <c r="C41" s="11" t="s">
        <v>50</v>
      </c>
      <c r="D41" s="126">
        <f>(D19+D39)</f>
        <v>-164328.38</v>
      </c>
      <c r="E41" s="135">
        <f>(E19+E39)</f>
        <v>-207339.44999999998</v>
      </c>
      <c r="F41" s="41"/>
      <c r="G41" s="12"/>
      <c r="H41" s="138"/>
      <c r="I41" s="138"/>
      <c r="J41" s="2"/>
    </row>
    <row r="42" spans="1:10" ht="20.100000000000001" customHeight="1" x14ac:dyDescent="0.25">
      <c r="A42" s="2"/>
      <c r="B42" s="54"/>
      <c r="C42" s="11"/>
      <c r="D42" s="126"/>
      <c r="E42" s="135"/>
      <c r="F42" s="41"/>
      <c r="G42" s="12"/>
      <c r="H42" s="138"/>
      <c r="I42" s="138"/>
      <c r="J42" s="2"/>
    </row>
    <row r="43" spans="1:10" ht="20.100000000000001" customHeight="1" x14ac:dyDescent="0.25">
      <c r="A43" s="2"/>
      <c r="B43" s="54"/>
      <c r="C43" s="44"/>
      <c r="D43" s="126"/>
      <c r="E43" s="135"/>
      <c r="F43" s="41"/>
      <c r="G43" s="12"/>
      <c r="H43" s="138"/>
      <c r="I43" s="138"/>
      <c r="J43" s="2"/>
    </row>
    <row r="44" spans="1:10" ht="20.100000000000001" customHeight="1" x14ac:dyDescent="0.25">
      <c r="A44" s="2"/>
      <c r="B44" s="54"/>
      <c r="C44" s="11"/>
      <c r="D44" s="126"/>
      <c r="E44" s="135"/>
      <c r="F44" s="41"/>
      <c r="G44" s="12"/>
      <c r="H44" s="138"/>
      <c r="I44" s="138"/>
      <c r="J44" s="2"/>
    </row>
    <row r="45" spans="1:10" ht="20.100000000000001" customHeight="1" x14ac:dyDescent="0.25">
      <c r="A45" s="2"/>
      <c r="B45" s="55"/>
      <c r="D45" s="126"/>
      <c r="E45" s="135"/>
      <c r="F45" s="41"/>
      <c r="G45" s="12"/>
      <c r="H45" s="138"/>
      <c r="I45" s="138"/>
      <c r="J45" s="2"/>
    </row>
    <row r="46" spans="1:10" ht="20.100000000000001" customHeight="1" x14ac:dyDescent="0.25">
      <c r="A46" s="2"/>
      <c r="B46" s="56"/>
      <c r="C46" s="14" t="s">
        <v>45</v>
      </c>
      <c r="D46" s="126">
        <f>(D21+D39)</f>
        <v>810.61999999999534</v>
      </c>
      <c r="E46" s="135">
        <f>(E21+E39)</f>
        <v>-19879.44999999999</v>
      </c>
      <c r="F46" s="41"/>
      <c r="G46" s="12"/>
      <c r="H46" s="138"/>
      <c r="I46" s="138"/>
      <c r="J46" s="2"/>
    </row>
    <row r="47" spans="1:10" ht="20.100000000000001" customHeight="1" x14ac:dyDescent="0.25">
      <c r="A47" s="21"/>
      <c r="B47" s="38"/>
      <c r="C47" s="47"/>
      <c r="D47" s="127"/>
      <c r="E47" s="136"/>
      <c r="F47" s="13"/>
      <c r="G47" s="12"/>
      <c r="H47" s="138"/>
      <c r="I47" s="10"/>
      <c r="J47" s="2"/>
    </row>
    <row r="48" spans="1:10" ht="20.100000000000001" customHeight="1" x14ac:dyDescent="0.25">
      <c r="A48" s="21"/>
      <c r="B48" s="42">
        <v>8300</v>
      </c>
      <c r="C48" s="11" t="s">
        <v>46</v>
      </c>
      <c r="D48" s="126">
        <v>0</v>
      </c>
      <c r="E48" s="135">
        <v>0</v>
      </c>
      <c r="F48" s="13"/>
      <c r="G48" s="12"/>
      <c r="H48" s="10"/>
      <c r="I48" s="10"/>
      <c r="J48" s="2"/>
    </row>
    <row r="49" spans="1:10" ht="20.100000000000001" customHeight="1" x14ac:dyDescent="0.25">
      <c r="A49" s="21"/>
      <c r="B49" s="41"/>
      <c r="C49" s="11"/>
      <c r="D49" s="117"/>
      <c r="E49" s="116"/>
      <c r="F49" s="13"/>
      <c r="G49" s="12"/>
      <c r="H49" s="10"/>
      <c r="I49" s="10"/>
      <c r="J49" s="2"/>
    </row>
    <row r="50" spans="1:10" ht="20.100000000000001" customHeight="1" x14ac:dyDescent="0.3">
      <c r="A50" s="21"/>
      <c r="B50" s="41"/>
      <c r="C50" s="5" t="s">
        <v>23</v>
      </c>
      <c r="D50" s="122">
        <f>(D46+D48)</f>
        <v>810.61999999999534</v>
      </c>
      <c r="E50" s="131">
        <f>(E46+E48)</f>
        <v>-19879.44999999999</v>
      </c>
      <c r="F50" s="13"/>
      <c r="G50" s="12"/>
      <c r="H50" s="10"/>
      <c r="I50" s="10"/>
      <c r="J50" s="2"/>
    </row>
    <row r="51" spans="1:10" ht="20.100000000000001" customHeight="1" thickBot="1" x14ac:dyDescent="0.3">
      <c r="A51" s="21"/>
      <c r="B51" s="43"/>
      <c r="C51" s="37"/>
      <c r="D51" s="91"/>
      <c r="E51" s="67"/>
      <c r="F51" s="37"/>
      <c r="G51" s="36"/>
      <c r="H51" s="79"/>
      <c r="I51" s="79"/>
      <c r="J51" s="2"/>
    </row>
    <row r="52" spans="1:10" ht="15.75" x14ac:dyDescent="0.25">
      <c r="A52" s="1"/>
      <c r="B52" s="1"/>
      <c r="C52" s="1"/>
      <c r="D52" s="18"/>
      <c r="E52" s="19"/>
      <c r="F52" s="2"/>
      <c r="G52" s="1"/>
      <c r="H52" s="35"/>
      <c r="I52" s="34"/>
      <c r="J52" s="1"/>
    </row>
  </sheetData>
  <mergeCells count="2">
    <mergeCell ref="C2:I2"/>
    <mergeCell ref="C3:I3"/>
  </mergeCells>
  <pageMargins left="0.25" right="0.25" top="0.75" bottom="0.75" header="0.3" footer="0.3"/>
  <pageSetup paperSize="9" scale="5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2014</vt:lpstr>
      <vt:lpstr>Just 2014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Aspelin</dc:creator>
  <cp:lastModifiedBy>Lennart</cp:lastModifiedBy>
  <cp:lastPrinted>2018-01-30T13:09:59Z</cp:lastPrinted>
  <dcterms:created xsi:type="dcterms:W3CDTF">2015-01-14T20:57:01Z</dcterms:created>
  <dcterms:modified xsi:type="dcterms:W3CDTF">2018-01-30T13:10:40Z</dcterms:modified>
</cp:coreProperties>
</file>